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5060" windowHeight="9165" tabRatio="742"/>
  </bookViews>
  <sheets>
    <sheet name="System Sizing" sheetId="2" r:id="rId1"/>
  </sheets>
  <definedNames>
    <definedName name="_xlnm._FilterDatabase" localSheetId="0" hidden="1">'System Sizing'!$C$2:$D$38</definedName>
  </definedNames>
  <calcPr calcId="145621"/>
</workbook>
</file>

<file path=xl/calcChain.xml><?xml version="1.0" encoding="utf-8"?>
<calcChain xmlns="http://schemas.openxmlformats.org/spreadsheetml/2006/main">
  <c r="G3" i="2" l="1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C38" i="2"/>
  <c r="C56" i="2"/>
  <c r="H59" i="2"/>
  <c r="C64" i="2"/>
  <c r="C66" i="2"/>
  <c r="C65" i="2"/>
  <c r="C68" i="2"/>
  <c r="H65" i="2"/>
  <c r="G38" i="2"/>
  <c r="C40" i="2"/>
  <c r="C69" i="2"/>
  <c r="H61" i="2"/>
  <c r="H60" i="2"/>
  <c r="H38" i="2"/>
  <c r="D38" i="2"/>
  <c r="C41" i="2"/>
  <c r="C44" i="2"/>
  <c r="C49" i="2"/>
  <c r="C51" i="2"/>
  <c r="C55" i="2"/>
  <c r="C42" i="2"/>
  <c r="H62" i="2"/>
  <c r="C46" i="2"/>
  <c r="C59" i="2"/>
  <c r="C67" i="2"/>
  <c r="C57" i="2"/>
  <c r="H63" i="2" l="1"/>
</calcChain>
</file>

<file path=xl/sharedStrings.xml><?xml version="1.0" encoding="utf-8"?>
<sst xmlns="http://schemas.openxmlformats.org/spreadsheetml/2006/main" count="107" uniqueCount="91">
  <si>
    <t>Household Load Summary.</t>
  </si>
  <si>
    <t>No. Items</t>
  </si>
  <si>
    <t>A.C. Watts</t>
  </si>
  <si>
    <t>D.C. Watts</t>
  </si>
  <si>
    <t>Hrs/day</t>
  </si>
  <si>
    <t>A.C. Power Use</t>
  </si>
  <si>
    <t>D.C. Power Use</t>
  </si>
  <si>
    <t>Light - Dining Room</t>
  </si>
  <si>
    <t>Light - Kitchen</t>
  </si>
  <si>
    <t>Light - Bedroom 1</t>
  </si>
  <si>
    <t>Light - Bedroom 2</t>
  </si>
  <si>
    <t>Light - Bedroom 3</t>
  </si>
  <si>
    <t>Light - Bathroom</t>
  </si>
  <si>
    <t>Light - Outside/Other</t>
  </si>
  <si>
    <t>TOTALS</t>
  </si>
  <si>
    <t>Energy used per day (A.C.)</t>
  </si>
  <si>
    <t>watt-hrs</t>
  </si>
  <si>
    <t>Energy used per day (D.C.)</t>
  </si>
  <si>
    <t>Total Energy Used</t>
  </si>
  <si>
    <t>Insert inverter effeciency</t>
  </si>
  <si>
    <t>%</t>
  </si>
  <si>
    <t>TOTAL LOAD AT BATTERY</t>
  </si>
  <si>
    <t>Insert system voltage</t>
  </si>
  <si>
    <t>volts</t>
  </si>
  <si>
    <t>Total amp-hr demand per day</t>
  </si>
  <si>
    <t>A-hrs</t>
  </si>
  <si>
    <t>Number of days Autonomy</t>
  </si>
  <si>
    <t>Maximum depth of discharge</t>
  </si>
  <si>
    <t>Battery Capacity required</t>
  </si>
  <si>
    <t>Temperature correction factor</t>
  </si>
  <si>
    <t>Adjusted battery capacity</t>
  </si>
  <si>
    <t>SELECT BATTERY</t>
  </si>
  <si>
    <t>Use 100 hr discharge rate.</t>
  </si>
  <si>
    <t>Voltage of selected battery</t>
  </si>
  <si>
    <t>No. of parallel strings</t>
  </si>
  <si>
    <t>Round off to:</t>
  </si>
  <si>
    <t>No. of batteries in series</t>
  </si>
  <si>
    <t>Daily depth of discharge</t>
  </si>
  <si>
    <t>Battery Efficiency</t>
  </si>
  <si>
    <t>Solar Array output required</t>
  </si>
  <si>
    <t>Peak sun hours for design month</t>
  </si>
  <si>
    <t>hrs</t>
  </si>
  <si>
    <t>SELECT MODULE</t>
  </si>
  <si>
    <t>Amps</t>
  </si>
  <si>
    <t>Max Amps for Regulation =</t>
  </si>
  <si>
    <t>Guaranteed current</t>
  </si>
  <si>
    <t>No of parallel strings</t>
  </si>
  <si>
    <t>Total No. of solar panels</t>
  </si>
  <si>
    <t>`</t>
  </si>
  <si>
    <t>Current at Pmax (Imp)</t>
  </si>
  <si>
    <t>Volts</t>
  </si>
  <si>
    <t>Watts</t>
  </si>
  <si>
    <t xml:space="preserve">Model / Capacity </t>
  </si>
  <si>
    <t>round strings up to:</t>
  </si>
  <si>
    <t>Renewable energy contribution =</t>
  </si>
  <si>
    <t>Daily system requirement (kW/day) =</t>
  </si>
  <si>
    <t>Existing PV output (kW/day) =</t>
  </si>
  <si>
    <t>Existing panel Voltage =</t>
  </si>
  <si>
    <t>Existing No of PV panels =</t>
  </si>
  <si>
    <t>Current at Pmax (Imp) =</t>
  </si>
  <si>
    <t>Watt/hrs</t>
  </si>
  <si>
    <t>No of new Panels Required</t>
  </si>
  <si>
    <t>New PV output (kW/day) =</t>
  </si>
  <si>
    <t>Total output from PV (kW/day) =</t>
  </si>
  <si>
    <t>Module nominal voltage</t>
  </si>
  <si>
    <t>No of modules in Series</t>
  </si>
  <si>
    <t>Output per module</t>
  </si>
  <si>
    <t>Max watts</t>
  </si>
  <si>
    <t>Television</t>
  </si>
  <si>
    <t>Light - Lounge Room</t>
  </si>
  <si>
    <t>Video</t>
  </si>
  <si>
    <t>Stereo</t>
  </si>
  <si>
    <t>Radio</t>
  </si>
  <si>
    <t>Computer</t>
  </si>
  <si>
    <t>Monitor</t>
  </si>
  <si>
    <t>Printer</t>
  </si>
  <si>
    <t>Ceiling Fan</t>
  </si>
  <si>
    <t>Kitchen Appliances</t>
  </si>
  <si>
    <t>Vacuum Cleaner</t>
  </si>
  <si>
    <t>Washing Machine</t>
  </si>
  <si>
    <t>Iron</t>
  </si>
  <si>
    <t>Pump</t>
  </si>
  <si>
    <t>Microwave</t>
  </si>
  <si>
    <t>TV</t>
  </si>
  <si>
    <t>Fridge</t>
  </si>
  <si>
    <t>Light - Passage</t>
  </si>
  <si>
    <t>Phone answer m/c</t>
  </si>
  <si>
    <t>Washing machine</t>
  </si>
  <si>
    <t>Freezer 280 litre</t>
  </si>
  <si>
    <t>Air Compressor</t>
  </si>
  <si>
    <r>
      <t xml:space="preserve">SIZING </t>
    </r>
    <r>
      <rPr>
        <i/>
        <sz val="14"/>
        <rFont val="Arial"/>
        <family val="2"/>
      </rPr>
      <t>of</t>
    </r>
    <r>
      <rPr>
        <b/>
        <sz val="14"/>
        <rFont val="Arial"/>
        <family val="2"/>
      </rPr>
      <t xml:space="preserve"> Off-grid system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</si>
</sst>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name val="Times New Roman"/>
      <family val="1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2" fontId="0" fillId="0" borderId="0" xfId="0" applyNumberFormat="1" applyAlignment="1" applyProtection="1">
      <alignment horizontal="center"/>
    </xf>
    <xf numFmtId="0" fontId="4" fillId="2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Fill="1" applyProtection="1"/>
    <xf numFmtId="2" fontId="0" fillId="2" borderId="0" xfId="0" applyNumberFormat="1" applyFill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</xf>
    <xf numFmtId="2" fontId="0" fillId="0" borderId="0" xfId="0" applyNumberFormat="1" applyProtection="1"/>
    <xf numFmtId="2" fontId="0" fillId="0" borderId="1" xfId="0" applyNumberFormat="1" applyBorder="1" applyProtection="1"/>
    <xf numFmtId="0" fontId="4" fillId="0" borderId="0" xfId="0" applyFont="1" applyAlignment="1">
      <alignment horizontal="center"/>
    </xf>
    <xf numFmtId="2" fontId="0" fillId="0" borderId="0" xfId="0" applyNumberFormat="1" applyAlignment="1" applyProtection="1">
      <alignment horizontal="right"/>
    </xf>
    <xf numFmtId="9" fontId="0" fillId="0" borderId="0" xfId="0" applyNumberFormat="1" applyAlignment="1" applyProtection="1">
      <alignment horizontal="right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ont="1" applyFill="1" applyProtection="1"/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4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12" zoomScaleNormal="100" workbookViewId="0">
      <selection activeCell="H58" sqref="H58"/>
    </sheetView>
  </sheetViews>
  <sheetFormatPr defaultRowHeight="12.75" x14ac:dyDescent="0.2"/>
  <cols>
    <col min="1" max="1" width="24.85546875" customWidth="1"/>
    <col min="2" max="2" width="12.140625" bestFit="1" customWidth="1"/>
    <col min="3" max="3" width="14.85546875" bestFit="1" customWidth="1"/>
    <col min="4" max="4" width="12.5703125" bestFit="1" customWidth="1"/>
    <col min="6" max="6" width="3" customWidth="1"/>
    <col min="7" max="7" width="32.7109375" bestFit="1" customWidth="1"/>
    <col min="8" max="8" width="15.140625" bestFit="1" customWidth="1"/>
  </cols>
  <sheetData>
    <row r="1" spans="1:13" ht="15" customHeight="1" x14ac:dyDescent="0.3">
      <c r="A1" s="38" t="s">
        <v>90</v>
      </c>
      <c r="B1" s="38"/>
      <c r="C1" s="38"/>
      <c r="D1" s="38"/>
      <c r="E1" s="1"/>
      <c r="F1" s="9"/>
      <c r="G1" s="9"/>
      <c r="H1" s="10"/>
    </row>
    <row r="2" spans="1:13" x14ac:dyDescent="0.2">
      <c r="A2" s="22" t="s">
        <v>0</v>
      </c>
      <c r="B2" s="22" t="s">
        <v>1</v>
      </c>
      <c r="C2" s="11" t="s">
        <v>2</v>
      </c>
      <c r="D2" s="23" t="s">
        <v>3</v>
      </c>
      <c r="E2" s="11" t="s">
        <v>4</v>
      </c>
      <c r="F2" s="22"/>
      <c r="G2" s="11" t="s">
        <v>5</v>
      </c>
      <c r="H2" s="11" t="s">
        <v>6</v>
      </c>
    </row>
    <row r="3" spans="1:13" x14ac:dyDescent="0.2">
      <c r="A3" s="36" t="s">
        <v>69</v>
      </c>
      <c r="B3" s="4"/>
      <c r="C3" s="4"/>
      <c r="D3" s="4"/>
      <c r="E3" s="4"/>
      <c r="F3" s="3"/>
      <c r="G3" s="5">
        <f t="shared" ref="G3:G12" si="0">C3*E3*B3</f>
        <v>0</v>
      </c>
      <c r="H3" s="5">
        <f t="shared" ref="H3:H12" si="1">D3*E3*B3</f>
        <v>0</v>
      </c>
      <c r="J3" s="36"/>
      <c r="K3" s="36"/>
      <c r="L3" s="36"/>
      <c r="M3" s="36"/>
    </row>
    <row r="4" spans="1:13" x14ac:dyDescent="0.2">
      <c r="A4" s="36" t="s">
        <v>7</v>
      </c>
      <c r="B4" s="4"/>
      <c r="C4" s="4"/>
      <c r="D4" s="4"/>
      <c r="E4" s="4"/>
      <c r="F4" s="3"/>
      <c r="G4" s="5">
        <f t="shared" si="0"/>
        <v>0</v>
      </c>
      <c r="H4" s="5">
        <f t="shared" si="1"/>
        <v>0</v>
      </c>
      <c r="J4" s="37"/>
      <c r="K4" s="37"/>
      <c r="L4" s="37"/>
      <c r="M4" s="37"/>
    </row>
    <row r="5" spans="1:13" x14ac:dyDescent="0.2">
      <c r="A5" s="36" t="s">
        <v>8</v>
      </c>
      <c r="B5" s="4"/>
      <c r="C5" s="4"/>
      <c r="D5" s="4"/>
      <c r="E5" s="4"/>
      <c r="F5" s="3"/>
      <c r="G5" s="5">
        <f t="shared" si="0"/>
        <v>0</v>
      </c>
      <c r="H5" s="5">
        <f t="shared" si="1"/>
        <v>0</v>
      </c>
      <c r="J5" s="37"/>
      <c r="K5" s="37"/>
      <c r="L5" s="37"/>
      <c r="M5" s="37"/>
    </row>
    <row r="6" spans="1:13" x14ac:dyDescent="0.2">
      <c r="A6" s="36" t="s">
        <v>9</v>
      </c>
      <c r="B6" s="4"/>
      <c r="C6" s="4"/>
      <c r="D6" s="4"/>
      <c r="E6" s="4"/>
      <c r="F6" s="3"/>
      <c r="G6" s="5">
        <f t="shared" si="0"/>
        <v>0</v>
      </c>
      <c r="H6" s="5">
        <f t="shared" si="1"/>
        <v>0</v>
      </c>
      <c r="J6" s="37"/>
      <c r="K6" s="37"/>
      <c r="L6" s="37"/>
      <c r="M6" s="37"/>
    </row>
    <row r="7" spans="1:13" x14ac:dyDescent="0.2">
      <c r="A7" s="36" t="s">
        <v>10</v>
      </c>
      <c r="B7" s="4"/>
      <c r="C7" s="4"/>
      <c r="D7" s="4"/>
      <c r="E7" s="4"/>
      <c r="F7" s="3"/>
      <c r="G7" s="5">
        <f t="shared" si="0"/>
        <v>0</v>
      </c>
      <c r="H7" s="5">
        <f t="shared" si="1"/>
        <v>0</v>
      </c>
      <c r="J7" s="37"/>
      <c r="K7" s="37"/>
      <c r="L7" s="37"/>
      <c r="M7" s="37"/>
    </row>
    <row r="8" spans="1:13" x14ac:dyDescent="0.2">
      <c r="A8" s="36" t="s">
        <v>11</v>
      </c>
      <c r="B8" s="4"/>
      <c r="C8" s="4"/>
      <c r="D8" s="4"/>
      <c r="E8" s="4"/>
      <c r="F8" s="3"/>
      <c r="G8" s="5">
        <f t="shared" si="0"/>
        <v>0</v>
      </c>
      <c r="H8" s="5">
        <f t="shared" si="1"/>
        <v>0</v>
      </c>
      <c r="J8" s="37"/>
      <c r="K8" s="37"/>
      <c r="L8" s="37"/>
      <c r="M8" s="37"/>
    </row>
    <row r="9" spans="1:13" x14ac:dyDescent="0.2">
      <c r="A9" s="36" t="s">
        <v>12</v>
      </c>
      <c r="B9" s="4"/>
      <c r="C9" s="4"/>
      <c r="D9" s="4"/>
      <c r="E9" s="4"/>
      <c r="F9" s="3"/>
      <c r="G9" s="5">
        <f t="shared" si="0"/>
        <v>0</v>
      </c>
      <c r="H9" s="5">
        <f t="shared" si="1"/>
        <v>0</v>
      </c>
      <c r="J9" s="37"/>
      <c r="K9" s="37"/>
      <c r="L9" s="37"/>
      <c r="M9" s="37"/>
    </row>
    <row r="10" spans="1:13" x14ac:dyDescent="0.2">
      <c r="A10" s="36" t="s">
        <v>85</v>
      </c>
      <c r="B10" s="4"/>
      <c r="C10" s="4"/>
      <c r="D10" s="4"/>
      <c r="E10" s="4"/>
      <c r="F10" s="3"/>
      <c r="G10" s="5">
        <f t="shared" si="0"/>
        <v>0</v>
      </c>
      <c r="H10" s="5">
        <f t="shared" si="1"/>
        <v>0</v>
      </c>
      <c r="J10" s="37"/>
      <c r="K10" s="37"/>
      <c r="L10" s="37"/>
      <c r="M10" s="37"/>
    </row>
    <row r="11" spans="1:13" x14ac:dyDescent="0.2">
      <c r="A11" s="36" t="s">
        <v>13</v>
      </c>
      <c r="B11" s="4"/>
      <c r="C11" s="4"/>
      <c r="D11" s="4"/>
      <c r="E11" s="4"/>
      <c r="F11" s="3"/>
      <c r="G11" s="5">
        <f t="shared" si="0"/>
        <v>0</v>
      </c>
      <c r="H11" s="5">
        <f t="shared" si="1"/>
        <v>0</v>
      </c>
      <c r="J11" s="37"/>
      <c r="K11" s="37"/>
      <c r="L11" s="37"/>
      <c r="M11" s="37"/>
    </row>
    <row r="12" spans="1:13" x14ac:dyDescent="0.2">
      <c r="A12" s="3" t="s">
        <v>13</v>
      </c>
      <c r="B12" s="4"/>
      <c r="C12" s="4"/>
      <c r="D12" s="4"/>
      <c r="E12" s="4"/>
      <c r="F12" s="3"/>
      <c r="G12" s="5">
        <f t="shared" si="0"/>
        <v>0</v>
      </c>
      <c r="H12" s="5">
        <f t="shared" si="1"/>
        <v>0</v>
      </c>
      <c r="J12" s="37"/>
      <c r="K12" s="37"/>
      <c r="L12" s="37"/>
      <c r="M12" s="37"/>
    </row>
    <row r="13" spans="1:13" ht="12.75" hidden="1" customHeight="1" x14ac:dyDescent="0.2">
      <c r="A13" s="3"/>
      <c r="B13" s="4"/>
      <c r="C13" s="4"/>
      <c r="D13" s="4"/>
      <c r="E13" s="4"/>
      <c r="F13" s="3"/>
      <c r="G13" s="5"/>
      <c r="H13" s="5"/>
      <c r="J13" s="37" t="s">
        <v>68</v>
      </c>
      <c r="K13" s="37"/>
      <c r="L13" s="37"/>
      <c r="M13" s="37"/>
    </row>
    <row r="14" spans="1:13" ht="12.75" hidden="1" customHeight="1" x14ac:dyDescent="0.2">
      <c r="A14" s="3"/>
      <c r="B14" s="4"/>
      <c r="C14" s="4"/>
      <c r="D14" s="4"/>
      <c r="E14" s="4"/>
      <c r="F14" s="3"/>
      <c r="G14" s="5"/>
      <c r="H14" s="5"/>
      <c r="J14" s="37" t="s">
        <v>70</v>
      </c>
      <c r="K14" s="37"/>
      <c r="L14" s="37"/>
      <c r="M14" s="37"/>
    </row>
    <row r="15" spans="1:13" ht="12.75" hidden="1" customHeight="1" x14ac:dyDescent="0.2">
      <c r="A15" s="3"/>
      <c r="B15" s="4"/>
      <c r="C15" s="4"/>
      <c r="D15" s="4"/>
      <c r="E15" s="4"/>
      <c r="F15" s="3"/>
      <c r="G15" s="5"/>
      <c r="H15" s="5"/>
      <c r="J15" s="37" t="s">
        <v>71</v>
      </c>
      <c r="K15" s="37"/>
      <c r="L15" s="37"/>
      <c r="M15" s="37"/>
    </row>
    <row r="16" spans="1:13" ht="12.75" hidden="1" customHeight="1" x14ac:dyDescent="0.2">
      <c r="A16" s="3"/>
      <c r="B16" s="4"/>
      <c r="C16" s="4"/>
      <c r="D16" s="4"/>
      <c r="E16" s="4"/>
      <c r="F16" s="3"/>
      <c r="G16" s="5"/>
      <c r="H16" s="5"/>
      <c r="J16" s="37" t="s">
        <v>72</v>
      </c>
      <c r="K16" s="37"/>
      <c r="L16" s="37"/>
      <c r="M16" s="37"/>
    </row>
    <row r="17" spans="1:13" ht="12.75" hidden="1" customHeight="1" x14ac:dyDescent="0.2">
      <c r="A17" s="3"/>
      <c r="B17" s="4"/>
      <c r="C17" s="4"/>
      <c r="D17" s="4"/>
      <c r="E17" s="4"/>
      <c r="F17" s="3"/>
      <c r="G17" s="5"/>
      <c r="H17" s="5"/>
      <c r="J17" s="37" t="s">
        <v>73</v>
      </c>
      <c r="K17" s="37">
        <v>35</v>
      </c>
      <c r="L17" s="37">
        <v>21</v>
      </c>
      <c r="M17" s="37"/>
    </row>
    <row r="18" spans="1:13" ht="12.75" hidden="1" customHeight="1" x14ac:dyDescent="0.2">
      <c r="A18" s="3"/>
      <c r="B18" s="4"/>
      <c r="C18" s="4"/>
      <c r="D18" s="4"/>
      <c r="E18" s="4"/>
      <c r="F18" s="3"/>
      <c r="G18" s="5"/>
      <c r="H18" s="5"/>
      <c r="J18" s="37" t="s">
        <v>74</v>
      </c>
      <c r="K18" s="37"/>
      <c r="L18" s="37"/>
      <c r="M18" s="37"/>
    </row>
    <row r="19" spans="1:13" ht="12.75" hidden="1" customHeight="1" x14ac:dyDescent="0.2">
      <c r="A19" s="3"/>
      <c r="B19" s="4"/>
      <c r="C19" s="4"/>
      <c r="D19" s="4"/>
      <c r="E19" s="4"/>
      <c r="F19" s="3"/>
      <c r="G19" s="5"/>
      <c r="H19" s="5"/>
      <c r="J19" s="37" t="s">
        <v>75</v>
      </c>
      <c r="K19" s="37">
        <v>50</v>
      </c>
      <c r="L19" s="37">
        <v>3</v>
      </c>
      <c r="M19" s="37"/>
    </row>
    <row r="20" spans="1:13" ht="12.75" hidden="1" customHeight="1" x14ac:dyDescent="0.2">
      <c r="A20" s="3"/>
      <c r="B20" s="4"/>
      <c r="C20" s="4"/>
      <c r="D20" s="4"/>
      <c r="E20" s="4"/>
      <c r="F20" s="3"/>
      <c r="G20" s="5"/>
      <c r="H20" s="5"/>
      <c r="J20" s="37" t="s">
        <v>76</v>
      </c>
      <c r="K20" s="37"/>
      <c r="L20" s="37"/>
      <c r="M20" s="37"/>
    </row>
    <row r="21" spans="1:13" ht="12.75" hidden="1" customHeight="1" x14ac:dyDescent="0.2">
      <c r="A21" s="3"/>
      <c r="B21" s="4"/>
      <c r="C21" s="4"/>
      <c r="D21" s="4"/>
      <c r="E21" s="4"/>
      <c r="F21" s="3"/>
      <c r="G21" s="5"/>
      <c r="H21" s="5"/>
      <c r="J21" s="37" t="s">
        <v>77</v>
      </c>
      <c r="K21" s="37"/>
      <c r="L21" s="37"/>
      <c r="M21" s="37"/>
    </row>
    <row r="22" spans="1:13" ht="12.75" hidden="1" customHeight="1" x14ac:dyDescent="0.2">
      <c r="A22" s="3"/>
      <c r="B22" s="4"/>
      <c r="C22" s="4"/>
      <c r="D22" s="4"/>
      <c r="E22" s="4"/>
      <c r="F22" s="3"/>
      <c r="G22" s="5"/>
      <c r="H22" s="5"/>
      <c r="J22" s="37" t="s">
        <v>78</v>
      </c>
      <c r="K22" s="37">
        <v>1500</v>
      </c>
      <c r="L22" s="37">
        <v>3</v>
      </c>
      <c r="M22" s="37"/>
    </row>
    <row r="23" spans="1:13" ht="12.75" hidden="1" customHeight="1" x14ac:dyDescent="0.2">
      <c r="A23" s="3"/>
      <c r="B23" s="4"/>
      <c r="C23" s="4"/>
      <c r="D23" s="4"/>
      <c r="E23" s="4"/>
      <c r="F23" s="3"/>
      <c r="G23" s="5"/>
      <c r="H23" s="5"/>
      <c r="J23" s="37" t="s">
        <v>79</v>
      </c>
      <c r="K23" s="37"/>
      <c r="L23" s="37"/>
      <c r="M23" s="37"/>
    </row>
    <row r="24" spans="1:13" ht="12.75" hidden="1" customHeight="1" x14ac:dyDescent="0.2">
      <c r="A24" s="3"/>
      <c r="B24" s="4"/>
      <c r="C24" s="4"/>
      <c r="D24" s="4"/>
      <c r="E24" s="4"/>
      <c r="F24" s="3"/>
      <c r="G24" s="5"/>
      <c r="H24" s="5"/>
      <c r="J24" s="37" t="s">
        <v>80</v>
      </c>
      <c r="K24" s="37">
        <v>1500</v>
      </c>
      <c r="L24" s="37">
        <v>3</v>
      </c>
    </row>
    <row r="25" spans="1:13" x14ac:dyDescent="0.2">
      <c r="A25" s="3" t="s">
        <v>88</v>
      </c>
      <c r="B25" s="4"/>
      <c r="C25" s="4"/>
      <c r="D25" s="4"/>
      <c r="E25" s="4"/>
      <c r="F25" s="3"/>
      <c r="G25" s="5">
        <f>C25*E25*B25</f>
        <v>0</v>
      </c>
      <c r="H25" s="5">
        <f>D25*E25*B25</f>
        <v>0</v>
      </c>
    </row>
    <row r="26" spans="1:13" x14ac:dyDescent="0.2">
      <c r="A26" s="3" t="s">
        <v>73</v>
      </c>
      <c r="B26" s="4"/>
      <c r="C26" s="4"/>
      <c r="D26" s="4"/>
      <c r="E26" s="4"/>
      <c r="F26" s="3"/>
      <c r="G26" s="5">
        <f>C26*E26*B26</f>
        <v>0</v>
      </c>
      <c r="H26" s="5">
        <f>D26*E26*B26</f>
        <v>0</v>
      </c>
    </row>
    <row r="27" spans="1:13" x14ac:dyDescent="0.2">
      <c r="A27" s="3" t="s">
        <v>89</v>
      </c>
      <c r="B27" s="4"/>
      <c r="C27" s="4"/>
      <c r="D27" s="4"/>
      <c r="E27" s="4"/>
      <c r="F27" s="3"/>
      <c r="G27" s="5">
        <f>C27*E27*B27</f>
        <v>0</v>
      </c>
      <c r="H27" s="5">
        <f>D27*E27*B27</f>
        <v>0</v>
      </c>
    </row>
    <row r="28" spans="1:13" x14ac:dyDescent="0.2">
      <c r="A28" s="3" t="s">
        <v>80</v>
      </c>
      <c r="B28" s="4"/>
      <c r="C28" s="4"/>
      <c r="D28" s="4"/>
      <c r="E28" s="4"/>
      <c r="F28" s="3"/>
      <c r="G28" s="5">
        <f t="shared" ref="G28:G36" si="2">C28*E28*B28</f>
        <v>0</v>
      </c>
      <c r="H28" s="5">
        <f t="shared" ref="H28:H36" si="3">D28*E28*B28</f>
        <v>0</v>
      </c>
    </row>
    <row r="29" spans="1:13" x14ac:dyDescent="0.2">
      <c r="A29" s="3" t="s">
        <v>81</v>
      </c>
      <c r="B29" s="4"/>
      <c r="C29" s="4"/>
      <c r="D29" s="4"/>
      <c r="E29" s="4"/>
      <c r="F29" s="3"/>
      <c r="G29" s="5">
        <f t="shared" si="2"/>
        <v>0</v>
      </c>
      <c r="H29" s="5">
        <f t="shared" si="3"/>
        <v>0</v>
      </c>
    </row>
    <row r="30" spans="1:13" x14ac:dyDescent="0.2">
      <c r="A30" s="3" t="s">
        <v>82</v>
      </c>
      <c r="B30" s="4"/>
      <c r="C30" s="4"/>
      <c r="D30" s="4"/>
      <c r="E30" s="4"/>
      <c r="F30" s="3"/>
      <c r="G30" s="5">
        <f t="shared" si="2"/>
        <v>0</v>
      </c>
      <c r="H30" s="5">
        <f t="shared" si="3"/>
        <v>0</v>
      </c>
    </row>
    <row r="31" spans="1:13" x14ac:dyDescent="0.2">
      <c r="A31" s="3" t="s">
        <v>83</v>
      </c>
      <c r="B31" s="4"/>
      <c r="C31" s="4"/>
      <c r="D31" s="4"/>
      <c r="E31" s="4"/>
      <c r="F31" s="3"/>
      <c r="G31" s="5">
        <f t="shared" si="2"/>
        <v>0</v>
      </c>
      <c r="H31" s="5">
        <f t="shared" si="3"/>
        <v>0</v>
      </c>
    </row>
    <row r="32" spans="1:13" x14ac:dyDescent="0.2">
      <c r="A32" s="3" t="s">
        <v>71</v>
      </c>
      <c r="B32" s="4"/>
      <c r="C32" s="4"/>
      <c r="D32" s="4"/>
      <c r="E32" s="4"/>
      <c r="F32" s="3"/>
      <c r="G32" s="5">
        <f t="shared" si="2"/>
        <v>0</v>
      </c>
      <c r="H32" s="5">
        <f t="shared" si="3"/>
        <v>0</v>
      </c>
    </row>
    <row r="33" spans="1:8" x14ac:dyDescent="0.2">
      <c r="A33" s="3" t="s">
        <v>84</v>
      </c>
      <c r="B33" s="4"/>
      <c r="C33" s="4"/>
      <c r="D33" s="4"/>
      <c r="E33" s="4"/>
      <c r="F33" s="3"/>
      <c r="G33" s="5">
        <f t="shared" si="2"/>
        <v>0</v>
      </c>
      <c r="H33" s="5">
        <f t="shared" si="3"/>
        <v>0</v>
      </c>
    </row>
    <row r="34" spans="1:8" x14ac:dyDescent="0.2">
      <c r="A34" s="3" t="s">
        <v>86</v>
      </c>
      <c r="B34" s="4"/>
      <c r="C34" s="4"/>
      <c r="D34" s="4"/>
      <c r="E34" s="4"/>
      <c r="F34" s="3"/>
      <c r="G34" s="5">
        <f t="shared" si="2"/>
        <v>0</v>
      </c>
      <c r="H34" s="5">
        <f t="shared" si="3"/>
        <v>0</v>
      </c>
    </row>
    <row r="35" spans="1:8" x14ac:dyDescent="0.2">
      <c r="A35" s="3" t="s">
        <v>87</v>
      </c>
      <c r="B35" s="4"/>
      <c r="C35" s="4"/>
      <c r="D35" s="4"/>
      <c r="E35" s="4"/>
      <c r="F35" s="3"/>
      <c r="G35" s="5">
        <f t="shared" si="2"/>
        <v>0</v>
      </c>
      <c r="H35" s="5">
        <f t="shared" si="3"/>
        <v>0</v>
      </c>
    </row>
    <row r="36" spans="1:8" x14ac:dyDescent="0.2">
      <c r="A36" s="3"/>
      <c r="B36" s="4"/>
      <c r="D36" s="4"/>
      <c r="E36" s="4"/>
      <c r="F36" s="3"/>
      <c r="G36" s="5">
        <f t="shared" si="2"/>
        <v>0</v>
      </c>
      <c r="H36" s="5">
        <f t="shared" si="3"/>
        <v>0</v>
      </c>
    </row>
    <row r="37" spans="1:8" x14ac:dyDescent="0.2">
      <c r="A37" s="3"/>
      <c r="B37" s="4"/>
      <c r="D37" s="4"/>
      <c r="E37" s="4"/>
      <c r="F37" s="3"/>
      <c r="G37" s="5"/>
      <c r="H37" s="5"/>
    </row>
    <row r="38" spans="1:8" x14ac:dyDescent="0.2">
      <c r="A38" s="13" t="s">
        <v>14</v>
      </c>
      <c r="B38" s="14" t="s">
        <v>67</v>
      </c>
      <c r="C38" s="14">
        <f>SUM(C3:C36)</f>
        <v>0</v>
      </c>
      <c r="D38" s="29">
        <f>H38</f>
        <v>0</v>
      </c>
      <c r="E38" s="15" t="s">
        <v>60</v>
      </c>
      <c r="F38" s="13"/>
      <c r="G38" s="14">
        <f>SUM(G3:G36)</f>
        <v>0</v>
      </c>
      <c r="H38" s="5">
        <f>SUM(H3:H36)</f>
        <v>0</v>
      </c>
    </row>
    <row r="39" spans="1:8" ht="3" customHeight="1" x14ac:dyDescent="0.2">
      <c r="A39" s="13"/>
      <c r="B39" s="13"/>
      <c r="C39" s="14"/>
      <c r="D39" s="15"/>
      <c r="E39" s="15"/>
      <c r="F39" s="3"/>
      <c r="G39" s="5"/>
      <c r="H39" s="5"/>
    </row>
    <row r="40" spans="1:8" ht="11.45" customHeight="1" x14ac:dyDescent="0.2">
      <c r="A40" s="13" t="s">
        <v>15</v>
      </c>
      <c r="B40" s="13"/>
      <c r="C40" s="5">
        <f>G38</f>
        <v>0</v>
      </c>
      <c r="D40" s="8" t="s">
        <v>16</v>
      </c>
      <c r="E40" s="8"/>
      <c r="F40" s="2"/>
      <c r="G40" s="10"/>
      <c r="H40" s="10"/>
    </row>
    <row r="41" spans="1:8" ht="11.45" customHeight="1" x14ac:dyDescent="0.2">
      <c r="A41" s="13" t="s">
        <v>17</v>
      </c>
      <c r="B41" s="13"/>
      <c r="C41" s="5">
        <f>H38</f>
        <v>0</v>
      </c>
      <c r="D41" s="8" t="s">
        <v>16</v>
      </c>
      <c r="E41" s="8"/>
      <c r="F41" s="2"/>
      <c r="G41" s="10"/>
      <c r="H41" s="10"/>
    </row>
    <row r="42" spans="1:8" ht="11.45" customHeight="1" x14ac:dyDescent="0.2">
      <c r="A42" s="10" t="s">
        <v>18</v>
      </c>
      <c r="B42" s="10"/>
      <c r="C42" s="5">
        <f>C40+C41</f>
        <v>0</v>
      </c>
      <c r="D42" s="8" t="s">
        <v>16</v>
      </c>
      <c r="E42" s="8"/>
      <c r="F42" s="2"/>
      <c r="G42" s="10"/>
      <c r="H42" s="10"/>
    </row>
    <row r="43" spans="1:8" ht="11.45" customHeight="1" x14ac:dyDescent="0.2">
      <c r="A43" s="10" t="s">
        <v>19</v>
      </c>
      <c r="B43" s="10"/>
      <c r="C43" s="5">
        <v>93</v>
      </c>
      <c r="D43" s="8" t="s">
        <v>20</v>
      </c>
      <c r="E43" s="8"/>
      <c r="F43" s="2"/>
      <c r="G43" s="10"/>
      <c r="H43" s="10"/>
    </row>
    <row r="44" spans="1:8" x14ac:dyDescent="0.2">
      <c r="A44" s="13" t="s">
        <v>21</v>
      </c>
      <c r="B44" s="13"/>
      <c r="C44" s="16">
        <f>SUM(C41+(100*C40/C43))</f>
        <v>0</v>
      </c>
      <c r="D44" s="8" t="s">
        <v>16</v>
      </c>
      <c r="E44" s="8"/>
      <c r="F44" s="2"/>
      <c r="G44" s="10"/>
      <c r="H44" s="10"/>
    </row>
    <row r="45" spans="1:8" ht="11.45" customHeight="1" x14ac:dyDescent="0.2">
      <c r="A45" s="24" t="s">
        <v>22</v>
      </c>
      <c r="B45" s="7"/>
      <c r="C45" s="6">
        <v>12</v>
      </c>
      <c r="D45" s="8" t="s">
        <v>23</v>
      </c>
      <c r="E45" s="8"/>
      <c r="F45" s="2"/>
      <c r="G45" s="10"/>
      <c r="H45" s="10"/>
    </row>
    <row r="46" spans="1:8" ht="11.45" customHeight="1" x14ac:dyDescent="0.2">
      <c r="A46" s="13" t="s">
        <v>24</v>
      </c>
      <c r="B46" s="13"/>
      <c r="C46" s="16">
        <f>C44/C45</f>
        <v>0</v>
      </c>
      <c r="D46" s="8" t="s">
        <v>25</v>
      </c>
      <c r="E46" s="8"/>
      <c r="F46" s="10"/>
      <c r="G46" s="10"/>
      <c r="H46" s="10"/>
    </row>
    <row r="47" spans="1:8" ht="11.45" customHeight="1" x14ac:dyDescent="0.2">
      <c r="A47" s="10" t="s">
        <v>26</v>
      </c>
      <c r="B47" s="10"/>
      <c r="C47" s="6">
        <v>5</v>
      </c>
      <c r="D47" s="8"/>
      <c r="E47" s="8"/>
      <c r="F47" s="10"/>
      <c r="G47" s="10"/>
      <c r="H47" s="10"/>
    </row>
    <row r="48" spans="1:8" ht="11.45" customHeight="1" x14ac:dyDescent="0.2">
      <c r="A48" s="10" t="s">
        <v>27</v>
      </c>
      <c r="B48" s="10"/>
      <c r="C48" s="6">
        <v>50</v>
      </c>
      <c r="D48" s="8" t="s">
        <v>20</v>
      </c>
      <c r="E48" s="8"/>
      <c r="F48" s="10"/>
      <c r="G48" s="10"/>
      <c r="H48" s="10"/>
    </row>
    <row r="49" spans="1:9" ht="11.45" customHeight="1" x14ac:dyDescent="0.2">
      <c r="A49" s="10" t="s">
        <v>28</v>
      </c>
      <c r="B49" s="10"/>
      <c r="C49" s="16">
        <f>(C44/C45)*100*(C47/C48)</f>
        <v>0</v>
      </c>
      <c r="D49" s="8" t="s">
        <v>25</v>
      </c>
      <c r="E49" s="8"/>
      <c r="F49" s="10"/>
      <c r="G49" s="10"/>
      <c r="H49" s="10"/>
    </row>
    <row r="50" spans="1:9" ht="11.45" customHeight="1" x14ac:dyDescent="0.2">
      <c r="A50" s="10" t="s">
        <v>29</v>
      </c>
      <c r="B50" s="10"/>
      <c r="C50" s="5">
        <v>0.85</v>
      </c>
      <c r="D50" s="8"/>
      <c r="E50" s="8"/>
      <c r="F50" s="10"/>
      <c r="G50" s="10"/>
      <c r="H50" s="10"/>
    </row>
    <row r="51" spans="1:9" ht="11.45" customHeight="1" x14ac:dyDescent="0.2">
      <c r="A51" s="10" t="s">
        <v>30</v>
      </c>
      <c r="B51" s="10"/>
      <c r="C51" s="16">
        <f>C49/C50</f>
        <v>0</v>
      </c>
      <c r="D51" s="8" t="s">
        <v>25</v>
      </c>
      <c r="E51" s="8"/>
      <c r="F51" s="10"/>
      <c r="G51" s="10"/>
      <c r="H51" s="10"/>
    </row>
    <row r="52" spans="1:9" x14ac:dyDescent="0.2">
      <c r="A52" s="17" t="s">
        <v>31</v>
      </c>
      <c r="B52" s="41"/>
      <c r="C52" s="41"/>
      <c r="D52" s="8"/>
      <c r="E52" s="8"/>
      <c r="F52" s="10"/>
      <c r="G52" s="10"/>
      <c r="H52" s="10"/>
    </row>
    <row r="53" spans="1:9" ht="11.45" customHeight="1" x14ac:dyDescent="0.2">
      <c r="A53" s="20" t="s">
        <v>52</v>
      </c>
      <c r="B53" s="25"/>
      <c r="C53" s="6">
        <v>100</v>
      </c>
      <c r="D53" s="8" t="s">
        <v>25</v>
      </c>
      <c r="E53" s="8" t="s">
        <v>32</v>
      </c>
      <c r="F53" s="10"/>
      <c r="G53" s="10"/>
      <c r="H53" s="10"/>
    </row>
    <row r="54" spans="1:9" ht="11.45" customHeight="1" x14ac:dyDescent="0.2">
      <c r="A54" s="20" t="s">
        <v>33</v>
      </c>
      <c r="B54" s="20"/>
      <c r="C54" s="6">
        <v>12</v>
      </c>
      <c r="D54" s="8"/>
      <c r="E54" s="8"/>
      <c r="F54" s="2"/>
      <c r="G54" s="10"/>
      <c r="H54" s="10"/>
    </row>
    <row r="55" spans="1:9" ht="11.45" customHeight="1" x14ac:dyDescent="0.2">
      <c r="A55" s="10" t="s">
        <v>34</v>
      </c>
      <c r="B55" s="10"/>
      <c r="C55" s="16">
        <f>C51/C53</f>
        <v>0</v>
      </c>
      <c r="D55" s="40" t="s">
        <v>35</v>
      </c>
      <c r="E55" s="40"/>
      <c r="F55" s="7">
        <v>28</v>
      </c>
      <c r="G55" s="10"/>
      <c r="H55" s="10"/>
    </row>
    <row r="56" spans="1:9" ht="11.45" customHeight="1" x14ac:dyDescent="0.2">
      <c r="A56" s="10" t="s">
        <v>36</v>
      </c>
      <c r="B56" s="10"/>
      <c r="C56" s="5">
        <f>C45/C54</f>
        <v>1</v>
      </c>
      <c r="D56" s="8"/>
      <c r="E56" s="40" t="s">
        <v>57</v>
      </c>
      <c r="F56" s="40"/>
      <c r="G56" s="40"/>
      <c r="H56" s="24"/>
    </row>
    <row r="57" spans="1:9" ht="11.45" customHeight="1" x14ac:dyDescent="0.2">
      <c r="A57" s="10" t="s">
        <v>37</v>
      </c>
      <c r="B57" s="10"/>
      <c r="C57" s="16">
        <f>(100*C46)/(C53*F55)</f>
        <v>0</v>
      </c>
      <c r="D57" s="8" t="s">
        <v>20</v>
      </c>
      <c r="E57" s="40" t="s">
        <v>59</v>
      </c>
      <c r="F57" s="40"/>
      <c r="G57" s="40"/>
      <c r="H57" s="24"/>
    </row>
    <row r="58" spans="1:9" ht="11.45" customHeight="1" x14ac:dyDescent="0.2">
      <c r="A58" s="10" t="s">
        <v>38</v>
      </c>
      <c r="B58" s="10"/>
      <c r="C58" s="5">
        <v>90</v>
      </c>
      <c r="D58" s="8" t="s">
        <v>20</v>
      </c>
      <c r="E58" s="40" t="s">
        <v>58</v>
      </c>
      <c r="F58" s="40"/>
      <c r="G58" s="40"/>
      <c r="H58" s="24"/>
    </row>
    <row r="59" spans="1:9" ht="11.45" customHeight="1" x14ac:dyDescent="0.2">
      <c r="A59" s="10" t="s">
        <v>39</v>
      </c>
      <c r="B59" s="10"/>
      <c r="C59" s="16">
        <f>C46*100/C58</f>
        <v>0</v>
      </c>
      <c r="D59" s="8" t="s">
        <v>25</v>
      </c>
      <c r="E59" s="40" t="s">
        <v>56</v>
      </c>
      <c r="F59" s="40"/>
      <c r="G59" s="40"/>
      <c r="H59" s="28">
        <f>H56*H57*H58*C54/1000</f>
        <v>0</v>
      </c>
    </row>
    <row r="60" spans="1:9" ht="11.45" customHeight="1" x14ac:dyDescent="0.2">
      <c r="A60" s="10" t="s">
        <v>40</v>
      </c>
      <c r="B60" s="10"/>
      <c r="C60" s="26">
        <v>5.5</v>
      </c>
      <c r="D60" s="8" t="s">
        <v>41</v>
      </c>
      <c r="E60" s="40" t="s">
        <v>62</v>
      </c>
      <c r="F60" s="40"/>
      <c r="G60" s="40"/>
      <c r="H60" s="33">
        <f>H61-H59</f>
        <v>1.40184</v>
      </c>
    </row>
    <row r="61" spans="1:9" x14ac:dyDescent="0.2">
      <c r="A61" s="17" t="s">
        <v>42</v>
      </c>
      <c r="B61" s="19"/>
      <c r="C61" s="6"/>
      <c r="D61" s="8" t="s">
        <v>51</v>
      </c>
      <c r="E61" s="8"/>
      <c r="F61" s="10"/>
      <c r="G61" s="12" t="s">
        <v>63</v>
      </c>
      <c r="H61" s="30">
        <f>C62*C63*C68*C60/1000</f>
        <v>1.40184</v>
      </c>
      <c r="I61" s="10"/>
    </row>
    <row r="62" spans="1:9" x14ac:dyDescent="0.2">
      <c r="A62" s="34" t="s">
        <v>64</v>
      </c>
      <c r="B62" s="35"/>
      <c r="C62" s="6">
        <v>24</v>
      </c>
      <c r="D62" s="8" t="s">
        <v>50</v>
      </c>
      <c r="E62" s="8"/>
      <c r="F62" s="10"/>
      <c r="G62" s="12" t="s">
        <v>55</v>
      </c>
      <c r="H62" s="27">
        <f>C44/1000</f>
        <v>0</v>
      </c>
      <c r="I62" s="10"/>
    </row>
    <row r="63" spans="1:9" ht="11.45" customHeight="1" x14ac:dyDescent="0.2">
      <c r="A63" s="10" t="s">
        <v>49</v>
      </c>
      <c r="B63" s="10"/>
      <c r="C63" s="21">
        <v>5.31</v>
      </c>
      <c r="D63" s="8" t="s">
        <v>43</v>
      </c>
      <c r="E63" s="8"/>
      <c r="F63" s="10"/>
      <c r="G63" s="12" t="s">
        <v>54</v>
      </c>
      <c r="H63" s="31" t="e">
        <f>(H59+H60)/H62</f>
        <v>#DIV/0!</v>
      </c>
      <c r="I63" s="10"/>
    </row>
    <row r="64" spans="1:9" ht="11.45" customHeight="1" x14ac:dyDescent="0.2">
      <c r="A64" s="10" t="s">
        <v>45</v>
      </c>
      <c r="B64" s="10"/>
      <c r="C64" s="16">
        <f>C63*0.9</f>
        <v>4.7789999999999999</v>
      </c>
      <c r="D64" s="8" t="s">
        <v>43</v>
      </c>
      <c r="E64" s="8"/>
      <c r="F64" s="10"/>
      <c r="G64" s="12"/>
      <c r="H64" s="8"/>
      <c r="I64" s="10"/>
    </row>
    <row r="65" spans="1:9" ht="11.45" customHeight="1" x14ac:dyDescent="0.2">
      <c r="A65" s="10" t="s">
        <v>65</v>
      </c>
      <c r="B65" s="10"/>
      <c r="C65" s="5">
        <f>C45/C62</f>
        <v>0.5</v>
      </c>
      <c r="D65" s="8"/>
      <c r="E65" s="8"/>
      <c r="F65" s="10"/>
      <c r="G65" s="12" t="s">
        <v>44</v>
      </c>
      <c r="H65" s="12">
        <f>C63*F67</f>
        <v>21.24</v>
      </c>
      <c r="I65" s="10"/>
    </row>
    <row r="66" spans="1:9" ht="11.45" customHeight="1" x14ac:dyDescent="0.2">
      <c r="A66" s="10" t="s">
        <v>66</v>
      </c>
      <c r="B66" s="10"/>
      <c r="C66" s="16">
        <f>C64*C60</f>
        <v>26.284500000000001</v>
      </c>
      <c r="D66" s="8" t="s">
        <v>25</v>
      </c>
      <c r="E66" s="8"/>
      <c r="F66" s="2"/>
      <c r="G66" s="10"/>
      <c r="H66" s="10"/>
    </row>
    <row r="67" spans="1:9" ht="11.45" customHeight="1" x14ac:dyDescent="0.2">
      <c r="A67" s="10" t="s">
        <v>46</v>
      </c>
      <c r="B67" s="10"/>
      <c r="C67" s="16">
        <f>C59/C66</f>
        <v>0</v>
      </c>
      <c r="D67" s="39" t="s">
        <v>53</v>
      </c>
      <c r="E67" s="39"/>
      <c r="F67" s="7">
        <v>4</v>
      </c>
      <c r="G67" s="10"/>
      <c r="H67" s="10"/>
    </row>
    <row r="68" spans="1:9" ht="11.45" customHeight="1" x14ac:dyDescent="0.2">
      <c r="A68" s="10" t="s">
        <v>47</v>
      </c>
      <c r="B68" s="10"/>
      <c r="C68" s="18">
        <f>F67*C65</f>
        <v>2</v>
      </c>
      <c r="D68" s="5"/>
      <c r="E68" s="8"/>
      <c r="F68" s="2" t="s">
        <v>48</v>
      </c>
      <c r="G68" s="10"/>
      <c r="H68" s="10"/>
    </row>
    <row r="69" spans="1:9" x14ac:dyDescent="0.2">
      <c r="A69" s="10" t="s">
        <v>61</v>
      </c>
      <c r="C69" s="32">
        <f>C68-H58</f>
        <v>2</v>
      </c>
    </row>
  </sheetData>
  <autoFilter ref="C2:D38"/>
  <mergeCells count="9">
    <mergeCell ref="A1:D1"/>
    <mergeCell ref="D67:E67"/>
    <mergeCell ref="D55:E55"/>
    <mergeCell ref="B52:C52"/>
    <mergeCell ref="E59:G59"/>
    <mergeCell ref="E58:G58"/>
    <mergeCell ref="E57:G57"/>
    <mergeCell ref="E56:G56"/>
    <mergeCell ref="E60:G60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Sizing</vt:lpstr>
    </vt:vector>
  </TitlesOfParts>
  <Company>SOLAZONE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Vic schedules</cp:lastModifiedBy>
  <cp:lastPrinted>2011-07-28T02:32:13Z</cp:lastPrinted>
  <dcterms:created xsi:type="dcterms:W3CDTF">2001-10-19T02:41:59Z</dcterms:created>
  <dcterms:modified xsi:type="dcterms:W3CDTF">2017-09-19T02:10:44Z</dcterms:modified>
</cp:coreProperties>
</file>